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msonleather-my.sharepoint.com/personal/casey_samsonleather_com/Documents/Township Documents/"/>
    </mc:Choice>
  </mc:AlternateContent>
  <xr:revisionPtr revIDLastSave="8" documentId="8_{B844069C-FDBE-7D44-B407-823FA7026241}" xr6:coauthVersionLast="47" xr6:coauthVersionMax="47" xr10:uidLastSave="{36B3C970-F619-3E4E-8210-1BFBC0E79E75}"/>
  <bookViews>
    <workbookView xWindow="0" yWindow="740" windowWidth="38880" windowHeight="26220" activeTab="1" xr2:uid="{00000000-000D-0000-FFFF-FFFF00000000}"/>
  </bookViews>
  <sheets>
    <sheet name="0101 General" sheetId="3" r:id="rId1"/>
    <sheet name="1111 Fire" sheetId="2" r:id="rId2"/>
    <sheet name="0061 Rainy Day" sheetId="1" r:id="rId3"/>
    <sheet name="0840 Twp As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J20" i="2"/>
  <c r="I22" i="2"/>
  <c r="I26" i="4"/>
  <c r="J26" i="4"/>
  <c r="I23" i="4"/>
  <c r="I24" i="4" s="1"/>
  <c r="J6" i="4"/>
  <c r="I6" i="4"/>
  <c r="H6" i="4"/>
  <c r="J5" i="4"/>
  <c r="I12" i="4"/>
  <c r="J9" i="4"/>
  <c r="J10" i="4"/>
  <c r="J11" i="4"/>
  <c r="J13" i="4"/>
  <c r="J14" i="4"/>
  <c r="J15" i="4"/>
  <c r="J16" i="4"/>
  <c r="J17" i="4"/>
  <c r="J18" i="4"/>
  <c r="J19" i="4"/>
  <c r="J20" i="4"/>
  <c r="J21" i="4"/>
  <c r="J22" i="4"/>
  <c r="J8" i="4"/>
  <c r="J5" i="1"/>
  <c r="J6" i="2"/>
  <c r="J7" i="2"/>
  <c r="J8" i="2"/>
  <c r="J10" i="2"/>
  <c r="J11" i="2"/>
  <c r="J12" i="2"/>
  <c r="J13" i="2"/>
  <c r="J14" i="2"/>
  <c r="J15" i="2"/>
  <c r="J16" i="2"/>
  <c r="J17" i="2"/>
  <c r="J18" i="2"/>
  <c r="J21" i="2"/>
  <c r="J5" i="2"/>
  <c r="J6" i="3"/>
  <c r="J7" i="3"/>
  <c r="J8" i="3"/>
  <c r="J9" i="3"/>
  <c r="J10" i="3"/>
  <c r="J11" i="3"/>
  <c r="J13" i="3"/>
  <c r="J14" i="3"/>
  <c r="J15" i="3"/>
  <c r="J16" i="3"/>
  <c r="J17" i="3"/>
  <c r="J18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5" i="3"/>
  <c r="J6" i="1"/>
  <c r="J7" i="1" s="1"/>
  <c r="I6" i="1"/>
  <c r="I7" i="1" s="1"/>
  <c r="I19" i="2"/>
  <c r="J19" i="2" s="1"/>
  <c r="I12" i="2"/>
  <c r="I9" i="2"/>
  <c r="I23" i="2" s="1"/>
  <c r="J23" i="2" s="1"/>
  <c r="I33" i="3"/>
  <c r="I31" i="3"/>
  <c r="I19" i="3"/>
  <c r="J19" i="3" s="1"/>
  <c r="I12" i="3"/>
  <c r="I34" i="3" l="1"/>
  <c r="J9" i="2"/>
  <c r="J23" i="4"/>
  <c r="J24" i="4" s="1"/>
  <c r="J12" i="4"/>
  <c r="J12" i="3"/>
  <c r="J34" i="3" l="1"/>
</calcChain>
</file>

<file path=xl/sharedStrings.xml><?xml version="1.0" encoding="utf-8"?>
<sst xmlns="http://schemas.openxmlformats.org/spreadsheetml/2006/main" count="441" uniqueCount="96">
  <si>
    <t>unit name</t>
  </si>
  <si>
    <t>Fund</t>
  </si>
  <si>
    <t>Department</t>
  </si>
  <si>
    <t>Category</t>
  </si>
  <si>
    <t>SubCategory</t>
  </si>
  <si>
    <t>Line Item Code</t>
  </si>
  <si>
    <t>Line Item</t>
  </si>
  <si>
    <t>Published</t>
  </si>
  <si>
    <t>CENTER TOWNSHIP</t>
  </si>
  <si>
    <t/>
  </si>
  <si>
    <t>0061 - RAINY DAY</t>
  </si>
  <si>
    <t>NO DEPARTMENT</t>
  </si>
  <si>
    <t>SERVICES AND CHARGES</t>
  </si>
  <si>
    <t>Other Services and Charges</t>
  </si>
  <si>
    <t>3999</t>
  </si>
  <si>
    <t>RAINY DAY</t>
  </si>
  <si>
    <t>SERVICES AND CHARGES Total</t>
  </si>
  <si>
    <t>NO DEPARTMENT Total</t>
  </si>
  <si>
    <r>
      <rPr>
        <b/>
        <sz val="8"/>
        <color rgb="FF000000"/>
        <rFont val="Arial"/>
        <family val="2"/>
      </rPr>
      <t xml:space="preserve">TOTAL </t>
    </r>
    <r>
      <rPr>
        <b/>
        <sz val="8"/>
        <color rgb="FF000000"/>
        <rFont val="Arial"/>
        <family val="2"/>
      </rPr>
      <t>0061 - RAINY DAY</t>
    </r>
    <r>
      <rPr>
        <b/>
        <sz val="8"/>
        <color rgb="FF000000"/>
        <rFont val="Arial"/>
        <family val="2"/>
      </rPr>
      <t xml:space="preserve"> FUND</t>
    </r>
  </si>
  <si>
    <r>
      <rPr>
        <b/>
        <sz val="8"/>
        <color rgb="FF000000"/>
        <rFont val="Arial"/>
        <family val="2"/>
      </rPr>
      <t xml:space="preserve">TOTAL </t>
    </r>
    <r>
      <rPr>
        <b/>
        <sz val="8"/>
        <color rgb="FF000000"/>
        <rFont val="Arial"/>
        <family val="2"/>
      </rPr>
      <t>1111 - FIRE</t>
    </r>
    <r>
      <rPr>
        <b/>
        <sz val="8"/>
        <color rgb="FF000000"/>
        <rFont val="Arial"/>
        <family val="2"/>
      </rPr>
      <t xml:space="preserve"> FUND</t>
    </r>
  </si>
  <si>
    <t>CAPITAL OUTLAYS Total</t>
  </si>
  <si>
    <t>capital outlay</t>
  </si>
  <si>
    <t>Other Capital Outlays</t>
  </si>
  <si>
    <t>CAPITAL OUTLAYS</t>
  </si>
  <si>
    <t xml:space="preserve">1111 - FIRE                                    </t>
  </si>
  <si>
    <t>Clothing Allowances</t>
  </si>
  <si>
    <t>Operating Expenses</t>
  </si>
  <si>
    <t>Rentals</t>
  </si>
  <si>
    <t>Insurance</t>
  </si>
  <si>
    <t>Automobile Expenses</t>
  </si>
  <si>
    <t>Communication and Transportation</t>
  </si>
  <si>
    <t>Contractual Payments</t>
  </si>
  <si>
    <t>Professional Services</t>
  </si>
  <si>
    <t>SUPPLIES Total</t>
  </si>
  <si>
    <t>Repair and Maintenance Supplies</t>
  </si>
  <si>
    <t>SUPPLIES</t>
  </si>
  <si>
    <t>Operating Supplies</t>
  </si>
  <si>
    <t>PERSONAL SERVICES Total</t>
  </si>
  <si>
    <t>Other Personal Services</t>
  </si>
  <si>
    <t>PERSONAL SERVICES</t>
  </si>
  <si>
    <t>Employee Benefits</t>
  </si>
  <si>
    <t>Special Overtime</t>
  </si>
  <si>
    <t>Salaries and Wages</t>
  </si>
  <si>
    <r>
      <rPr>
        <b/>
        <sz val="8"/>
        <color rgb="FF000000"/>
        <rFont val="Arial"/>
        <family val="2"/>
      </rPr>
      <t xml:space="preserve">TOTAL </t>
    </r>
    <r>
      <rPr>
        <b/>
        <sz val="8"/>
        <color rgb="FF000000"/>
        <rFont val="Arial"/>
        <family val="2"/>
      </rPr>
      <t>0101 - GENERAL</t>
    </r>
    <r>
      <rPr>
        <b/>
        <sz val="8"/>
        <color rgb="FF000000"/>
        <rFont val="Arial"/>
        <family val="2"/>
      </rPr>
      <t xml:space="preserve"> FUND</t>
    </r>
  </si>
  <si>
    <t>Machinery and Equipment</t>
  </si>
  <si>
    <t xml:space="preserve">0101 - GENERAL                                 </t>
  </si>
  <si>
    <t>Care of Cemetaries</t>
  </si>
  <si>
    <t>Dues and Subscriptions</t>
  </si>
  <si>
    <t>Other Service and Charges</t>
  </si>
  <si>
    <t>3904</t>
  </si>
  <si>
    <t>Office Rent</t>
  </si>
  <si>
    <t>Other Insurance</t>
  </si>
  <si>
    <t>Official Bonds</t>
  </si>
  <si>
    <t xml:space="preserve">Printing and Advertising </t>
  </si>
  <si>
    <t>Printing and Advertising</t>
  </si>
  <si>
    <t>Travel Expense</t>
  </si>
  <si>
    <t>Telephone</t>
  </si>
  <si>
    <t>Legal</t>
  </si>
  <si>
    <t>Other Supplies</t>
  </si>
  <si>
    <t>Printing</t>
  </si>
  <si>
    <t>Office Supplies</t>
  </si>
  <si>
    <t>Record Books</t>
  </si>
  <si>
    <t>Stationery and Office Supplies</t>
  </si>
  <si>
    <t>Social Security-Civil Township's Share</t>
  </si>
  <si>
    <t>Unemployment Compensation</t>
  </si>
  <si>
    <t>Salary of Clerical Help</t>
  </si>
  <si>
    <t>Salary of Secretary</t>
  </si>
  <si>
    <t>Salary of Asst. Trustee</t>
  </si>
  <si>
    <t>Pay of Township Board</t>
  </si>
  <si>
    <t>Salary of Trustee</t>
  </si>
  <si>
    <r>
      <rPr>
        <b/>
        <sz val="8"/>
        <color rgb="FF000000"/>
        <rFont val="Arial"/>
        <family val="2"/>
      </rPr>
      <t xml:space="preserve">TOTAL </t>
    </r>
    <r>
      <rPr>
        <b/>
        <sz val="8"/>
        <color rgb="FF000000"/>
        <rFont val="Arial"/>
        <family val="2"/>
      </rPr>
      <t>0840 - TOWNSHIP ASSISTANCE</t>
    </r>
    <r>
      <rPr>
        <b/>
        <sz val="8"/>
        <color rgb="FF000000"/>
        <rFont val="Arial"/>
        <family val="2"/>
      </rPr>
      <t xml:space="preserve"> FUND</t>
    </r>
  </si>
  <si>
    <t>TOWNSHIP ASSISTANCE Total</t>
  </si>
  <si>
    <t>Other Direct Relief</t>
  </si>
  <si>
    <t>TOWNSHIP ASSISTANCE</t>
  </si>
  <si>
    <t>0840 - TOWNSHIP ASSISTANCE</t>
  </si>
  <si>
    <t>Funerals, Burials, Cremations</t>
  </si>
  <si>
    <t>Health Care</t>
  </si>
  <si>
    <t>Transportation</t>
  </si>
  <si>
    <t>Household Supplies</t>
  </si>
  <si>
    <t>Clothing</t>
  </si>
  <si>
    <t>Food</t>
  </si>
  <si>
    <t>Utilities</t>
  </si>
  <si>
    <t>Housing</t>
  </si>
  <si>
    <t>Emergency Shelter</t>
  </si>
  <si>
    <t>Printing and Postage</t>
  </si>
  <si>
    <t>Stationary and Office Supplies</t>
  </si>
  <si>
    <t>Additional</t>
  </si>
  <si>
    <t>Cash On Hand</t>
  </si>
  <si>
    <t>New Engine Bond</t>
  </si>
  <si>
    <t xml:space="preserve">MOVE LOCAL FUND 21 TO LOCAL FUND 11 </t>
  </si>
  <si>
    <t xml:space="preserve">21        </t>
  </si>
  <si>
    <t xml:space="preserve">Donation Fire Equipment                           </t>
  </si>
  <si>
    <t xml:space="preserve">11        </t>
  </si>
  <si>
    <t xml:space="preserve">Fire Fighting Fund                                </t>
  </si>
  <si>
    <r>
      <t xml:space="preserve">Budgeted Spending 2023
</t>
    </r>
    <r>
      <rPr>
        <sz val="14"/>
        <color rgb="FF000000"/>
        <rFont val="Arial"/>
        <family val="2"/>
      </rPr>
      <t>Center Township - Boone County, Indiana</t>
    </r>
  </si>
  <si>
    <t>Township Assistance Investigator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</si>
</sst>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10409]&quot;$&quot;#,##0;\(&quot;$&quot;#,##0\)"/>
    <numFmt numFmtId="165" formatCode="[$-10409]&quot;$&quot;#,##0.00;\(&quot;$&quot;#,##0.00\)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sz val="14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1"/>
      <name val="Calibri"/>
      <family val="2"/>
    </font>
    <font>
      <sz val="18"/>
      <color rgb="FF00000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BCCBAF"/>
        <bgColor rgb="FFBCCBAF"/>
      </patternFill>
    </fill>
    <fill>
      <patternFill patternType="solid">
        <fgColor rgb="FF425E2A"/>
        <bgColor rgb="FF425E2A"/>
      </patternFill>
    </fill>
  </fills>
  <borders count="7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5">
    <xf numFmtId="0" fontId="1" fillId="0" borderId="0" xfId="0" applyFont="1"/>
    <xf numFmtId="0" fontId="2" fillId="2" borderId="1" xfId="0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165" fontId="3" fillId="0" borderId="1" xfId="0" applyNumberFormat="1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 wrapText="1" readingOrder="1"/>
    </xf>
    <xf numFmtId="165" fontId="4" fillId="3" borderId="1" xfId="0" applyNumberFormat="1" applyFont="1" applyFill="1" applyBorder="1" applyAlignment="1">
      <alignment vertical="top" wrapText="1" readingOrder="1"/>
    </xf>
    <xf numFmtId="164" fontId="5" fillId="4" borderId="1" xfId="0" applyNumberFormat="1" applyFont="1" applyFill="1" applyBorder="1" applyAlignment="1">
      <alignment vertical="top" wrapText="1" readingOrder="1"/>
    </xf>
    <xf numFmtId="165" fontId="5" fillId="4" borderId="1" xfId="0" applyNumberFormat="1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0" fontId="5" fillId="0" borderId="1" xfId="0" applyFont="1" applyBorder="1" applyAlignment="1">
      <alignment vertical="top" wrapText="1" readingOrder="1"/>
    </xf>
    <xf numFmtId="0" fontId="5" fillId="0" borderId="6" xfId="0" applyFont="1" applyBorder="1" applyAlignment="1">
      <alignment vertical="top" wrapText="1" readingOrder="1"/>
    </xf>
    <xf numFmtId="0" fontId="5" fillId="0" borderId="4" xfId="0" applyFont="1" applyBorder="1" applyAlignment="1">
      <alignment vertical="top" wrapText="1" readingOrder="1"/>
    </xf>
    <xf numFmtId="44" fontId="4" fillId="2" borderId="1" xfId="1" applyFont="1" applyFill="1" applyBorder="1" applyAlignment="1">
      <alignment horizontal="right" vertical="top" wrapText="1" readingOrder="1"/>
    </xf>
    <xf numFmtId="44" fontId="4" fillId="2" borderId="1" xfId="1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4" fillId="2" borderId="6" xfId="0" applyFont="1" applyFill="1" applyBorder="1" applyAlignment="1">
      <alignment vertical="top" wrapText="1" readingOrder="1"/>
    </xf>
    <xf numFmtId="0" fontId="4" fillId="2" borderId="4" xfId="0" applyFont="1" applyFill="1" applyBorder="1" applyAlignment="1">
      <alignment vertical="top" wrapText="1" readingOrder="1"/>
    </xf>
    <xf numFmtId="44" fontId="4" fillId="2" borderId="2" xfId="1" applyFont="1" applyFill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9" fillId="0" borderId="0" xfId="0" applyFont="1"/>
    <xf numFmtId="0" fontId="8" fillId="0" borderId="0" xfId="0" applyFont="1" applyAlignment="1">
      <alignment vertical="top" wrapText="1" readingOrder="1"/>
    </xf>
    <xf numFmtId="44" fontId="1" fillId="0" borderId="0" xfId="1" applyFont="1"/>
    <xf numFmtId="0" fontId="4" fillId="3" borderId="1" xfId="0" applyFont="1" applyFill="1" applyBorder="1" applyAlignment="1">
      <alignment horizontal="right"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0" fillId="0" borderId="0" xfId="0" applyFont="1" applyAlignment="1">
      <alignment vertical="top" wrapText="1" readingOrder="1"/>
    </xf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4" borderId="1" xfId="0" applyFont="1" applyFill="1" applyBorder="1" applyAlignment="1">
      <alignment horizontal="right" vertical="top" wrapText="1" readingOrder="1"/>
    </xf>
    <xf numFmtId="0" fontId="11" fillId="3" borderId="1" xfId="0" applyFont="1" applyFill="1" applyBorder="1" applyAlignment="1">
      <alignment horizontal="right" vertical="top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A9A9A9"/>
      <rgbColor rgb="00BCCBAF"/>
      <rgbColor rgb="00425E2A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0DDE-4668-224F-A2B2-BEBDFB4BB05A}">
  <dimension ref="A1:J38"/>
  <sheetViews>
    <sheetView showGridLines="0" zoomScale="181" zoomScaleNormal="181" workbookViewId="0">
      <selection activeCell="C36" sqref="C36"/>
    </sheetView>
  </sheetViews>
  <sheetFormatPr baseColWidth="10" defaultRowHeight="15" x14ac:dyDescent="0.2"/>
  <cols>
    <col min="1" max="1" width="13.6640625" customWidth="1"/>
    <col min="2" max="2" width="17" customWidth="1"/>
    <col min="3" max="3" width="21.6640625" customWidth="1"/>
    <col min="4" max="4" width="14.5" customWidth="1"/>
    <col min="5" max="5" width="14.6640625" customWidth="1"/>
    <col min="6" max="6" width="13" customWidth="1"/>
    <col min="7" max="7" width="16" customWidth="1"/>
    <col min="8" max="8" width="12.1640625" customWidth="1"/>
    <col min="9" max="9" width="10.33203125" customWidth="1"/>
    <col min="10" max="10" width="13.1640625" customWidth="1"/>
  </cols>
  <sheetData>
    <row r="1" spans="1:10" ht="54.75" customHeight="1" x14ac:dyDescent="0.2">
      <c r="A1" s="28" t="s">
        <v>94</v>
      </c>
      <c r="B1" s="29"/>
      <c r="C1" s="29"/>
      <c r="D1" s="29"/>
      <c r="E1" s="29"/>
      <c r="F1" s="29"/>
      <c r="G1" s="29"/>
      <c r="H1" s="29"/>
      <c r="I1" s="29"/>
    </row>
    <row r="2" spans="1:10" ht="5" customHeight="1" x14ac:dyDescent="0.2"/>
    <row r="3" spans="1:10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>
        <v>2023</v>
      </c>
      <c r="J3" s="2" t="s">
        <v>86</v>
      </c>
    </row>
    <row r="4" spans="1:10" x14ac:dyDescent="0.2">
      <c r="A4" s="30" t="s">
        <v>8</v>
      </c>
      <c r="B4" s="3" t="s">
        <v>9</v>
      </c>
      <c r="C4" s="3" t="s">
        <v>9</v>
      </c>
      <c r="D4" s="3" t="s">
        <v>9</v>
      </c>
      <c r="E4" s="3" t="s">
        <v>9</v>
      </c>
      <c r="F4" s="3" t="s">
        <v>9</v>
      </c>
      <c r="G4" s="3" t="s">
        <v>9</v>
      </c>
      <c r="H4" s="3" t="s">
        <v>9</v>
      </c>
      <c r="I4" s="3"/>
      <c r="J4" s="3"/>
    </row>
    <row r="5" spans="1:10" ht="24" x14ac:dyDescent="0.2">
      <c r="A5" s="31"/>
      <c r="B5" s="3" t="s">
        <v>45</v>
      </c>
      <c r="C5" s="3" t="s">
        <v>11</v>
      </c>
      <c r="D5" s="3" t="s">
        <v>39</v>
      </c>
      <c r="E5" s="3" t="s">
        <v>42</v>
      </c>
      <c r="F5" s="3" t="s">
        <v>9</v>
      </c>
      <c r="G5" s="3" t="s">
        <v>69</v>
      </c>
      <c r="H5" s="4">
        <v>22658</v>
      </c>
      <c r="I5" s="5">
        <v>22658</v>
      </c>
      <c r="J5" s="5">
        <f>I5-H5</f>
        <v>0</v>
      </c>
    </row>
    <row r="6" spans="1:10" ht="24" x14ac:dyDescent="0.2">
      <c r="A6" s="31"/>
      <c r="B6" s="3" t="s">
        <v>45</v>
      </c>
      <c r="C6" s="3" t="s">
        <v>11</v>
      </c>
      <c r="D6" s="3" t="s">
        <v>39</v>
      </c>
      <c r="E6" s="3" t="s">
        <v>42</v>
      </c>
      <c r="F6" s="3" t="s">
        <v>9</v>
      </c>
      <c r="G6" s="3" t="s">
        <v>68</v>
      </c>
      <c r="H6" s="4">
        <v>10528</v>
      </c>
      <c r="I6" s="5">
        <v>10528</v>
      </c>
      <c r="J6" s="5">
        <f t="shared" ref="J6:J33" si="0">I6-H6</f>
        <v>0</v>
      </c>
    </row>
    <row r="7" spans="1:10" ht="24" x14ac:dyDescent="0.2">
      <c r="A7" s="31"/>
      <c r="B7" s="3" t="s">
        <v>45</v>
      </c>
      <c r="C7" s="3" t="s">
        <v>11</v>
      </c>
      <c r="D7" s="3" t="s">
        <v>39</v>
      </c>
      <c r="E7" s="3" t="s">
        <v>42</v>
      </c>
      <c r="F7" s="3" t="s">
        <v>9</v>
      </c>
      <c r="G7" s="3" t="s">
        <v>67</v>
      </c>
      <c r="H7" s="4">
        <v>16291</v>
      </c>
      <c r="I7" s="5">
        <v>17920</v>
      </c>
      <c r="J7" s="5">
        <f t="shared" si="0"/>
        <v>1629</v>
      </c>
    </row>
    <row r="8" spans="1:10" ht="24" x14ac:dyDescent="0.2">
      <c r="A8" s="31"/>
      <c r="B8" s="3" t="s">
        <v>45</v>
      </c>
      <c r="C8" s="3" t="s">
        <v>11</v>
      </c>
      <c r="D8" s="3" t="s">
        <v>39</v>
      </c>
      <c r="E8" s="3" t="s">
        <v>42</v>
      </c>
      <c r="F8" s="3" t="s">
        <v>9</v>
      </c>
      <c r="G8" s="3" t="s">
        <v>66</v>
      </c>
      <c r="H8" s="4">
        <v>11791</v>
      </c>
      <c r="I8" s="5">
        <v>12970</v>
      </c>
      <c r="J8" s="5">
        <f t="shared" si="0"/>
        <v>1179</v>
      </c>
    </row>
    <row r="9" spans="1:10" ht="24" x14ac:dyDescent="0.2">
      <c r="A9" s="31"/>
      <c r="B9" s="3" t="s">
        <v>45</v>
      </c>
      <c r="C9" s="3" t="s">
        <v>11</v>
      </c>
      <c r="D9" s="3" t="s">
        <v>39</v>
      </c>
      <c r="E9" s="3" t="s">
        <v>42</v>
      </c>
      <c r="F9" s="3" t="s">
        <v>9</v>
      </c>
      <c r="G9" s="3" t="s">
        <v>65</v>
      </c>
      <c r="H9" s="4">
        <v>11791</v>
      </c>
      <c r="I9" s="5">
        <v>12970</v>
      </c>
      <c r="J9" s="5">
        <f t="shared" si="0"/>
        <v>1179</v>
      </c>
    </row>
    <row r="10" spans="1:10" ht="24" x14ac:dyDescent="0.2">
      <c r="A10" s="31"/>
      <c r="B10" s="3" t="s">
        <v>45</v>
      </c>
      <c r="C10" s="3" t="s">
        <v>11</v>
      </c>
      <c r="D10" s="3" t="s">
        <v>39</v>
      </c>
      <c r="E10" s="3" t="s">
        <v>40</v>
      </c>
      <c r="F10" s="3" t="s">
        <v>9</v>
      </c>
      <c r="G10" s="3" t="s">
        <v>64</v>
      </c>
      <c r="H10" s="4">
        <v>3200</v>
      </c>
      <c r="I10" s="5">
        <v>3600</v>
      </c>
      <c r="J10" s="5">
        <f t="shared" si="0"/>
        <v>400</v>
      </c>
    </row>
    <row r="11" spans="1:10" ht="24" x14ac:dyDescent="0.2">
      <c r="A11" s="31"/>
      <c r="B11" s="3" t="s">
        <v>45</v>
      </c>
      <c r="C11" s="3" t="s">
        <v>11</v>
      </c>
      <c r="D11" s="3" t="s">
        <v>39</v>
      </c>
      <c r="E11" s="3" t="s">
        <v>40</v>
      </c>
      <c r="F11" s="3" t="s">
        <v>9</v>
      </c>
      <c r="G11" s="3" t="s">
        <v>63</v>
      </c>
      <c r="H11" s="4">
        <v>7000</v>
      </c>
      <c r="I11" s="5">
        <v>7700</v>
      </c>
      <c r="J11" s="5">
        <f t="shared" si="0"/>
        <v>700</v>
      </c>
    </row>
    <row r="12" spans="1:10" x14ac:dyDescent="0.2">
      <c r="A12" s="31"/>
      <c r="B12" s="25" t="s">
        <v>37</v>
      </c>
      <c r="C12" s="26"/>
      <c r="D12" s="26"/>
      <c r="E12" s="26"/>
      <c r="F12" s="26"/>
      <c r="G12" s="27"/>
      <c r="H12" s="7">
        <v>83259</v>
      </c>
      <c r="I12" s="8">
        <f>SUM(I5:I11)</f>
        <v>88346</v>
      </c>
      <c r="J12" s="8">
        <f t="shared" si="0"/>
        <v>5087</v>
      </c>
    </row>
    <row r="13" spans="1:10" ht="24" x14ac:dyDescent="0.2">
      <c r="A13" s="31"/>
      <c r="B13" s="3" t="s">
        <v>45</v>
      </c>
      <c r="C13" s="3" t="s">
        <v>11</v>
      </c>
      <c r="D13" s="3" t="s">
        <v>35</v>
      </c>
      <c r="E13" s="3" t="s">
        <v>60</v>
      </c>
      <c r="F13" s="3" t="s">
        <v>9</v>
      </c>
      <c r="G13" s="3" t="s">
        <v>62</v>
      </c>
      <c r="H13" s="4">
        <v>2750</v>
      </c>
      <c r="I13" s="5">
        <v>2750</v>
      </c>
      <c r="J13" s="5">
        <f t="shared" si="0"/>
        <v>0</v>
      </c>
    </row>
    <row r="14" spans="1:10" x14ac:dyDescent="0.2">
      <c r="A14" s="31"/>
      <c r="B14" s="3" t="s">
        <v>45</v>
      </c>
      <c r="C14" s="3" t="s">
        <v>11</v>
      </c>
      <c r="D14" s="3" t="s">
        <v>35</v>
      </c>
      <c r="E14" s="3" t="s">
        <v>60</v>
      </c>
      <c r="F14" s="3" t="s">
        <v>9</v>
      </c>
      <c r="G14" s="3" t="s">
        <v>61</v>
      </c>
      <c r="H14" s="4">
        <v>100</v>
      </c>
      <c r="I14" s="5">
        <v>100</v>
      </c>
      <c r="J14" s="5">
        <f t="shared" si="0"/>
        <v>0</v>
      </c>
    </row>
    <row r="15" spans="1:10" x14ac:dyDescent="0.2">
      <c r="A15" s="31"/>
      <c r="B15" s="3" t="s">
        <v>45</v>
      </c>
      <c r="C15" s="3" t="s">
        <v>11</v>
      </c>
      <c r="D15" s="3" t="s">
        <v>35</v>
      </c>
      <c r="E15" s="3" t="s">
        <v>60</v>
      </c>
      <c r="F15" s="3" t="s">
        <v>9</v>
      </c>
      <c r="G15" s="3" t="s">
        <v>59</v>
      </c>
      <c r="H15" s="4">
        <v>600</v>
      </c>
      <c r="I15" s="5">
        <v>600</v>
      </c>
      <c r="J15" s="5">
        <f t="shared" si="0"/>
        <v>0</v>
      </c>
    </row>
    <row r="16" spans="1:10" x14ac:dyDescent="0.2">
      <c r="A16" s="31"/>
      <c r="B16" s="3" t="s">
        <v>45</v>
      </c>
      <c r="C16" s="3" t="s">
        <v>11</v>
      </c>
      <c r="D16" s="3" t="s">
        <v>35</v>
      </c>
      <c r="E16" s="3" t="s">
        <v>36</v>
      </c>
      <c r="F16" s="3" t="s">
        <v>9</v>
      </c>
      <c r="G16" s="3" t="s">
        <v>36</v>
      </c>
      <c r="H16" s="4">
        <v>500</v>
      </c>
      <c r="I16" s="5">
        <v>500</v>
      </c>
      <c r="J16" s="5">
        <f t="shared" si="0"/>
        <v>0</v>
      </c>
    </row>
    <row r="17" spans="1:10" ht="24" x14ac:dyDescent="0.2">
      <c r="A17" s="31"/>
      <c r="B17" s="3" t="s">
        <v>45</v>
      </c>
      <c r="C17" s="3" t="s">
        <v>11</v>
      </c>
      <c r="D17" s="3" t="s">
        <v>35</v>
      </c>
      <c r="E17" s="3" t="s">
        <v>34</v>
      </c>
      <c r="F17" s="3" t="s">
        <v>9</v>
      </c>
      <c r="G17" s="3" t="s">
        <v>34</v>
      </c>
      <c r="H17" s="4">
        <v>500</v>
      </c>
      <c r="I17" s="5">
        <v>500</v>
      </c>
      <c r="J17" s="5">
        <f t="shared" si="0"/>
        <v>0</v>
      </c>
    </row>
    <row r="18" spans="1:10" x14ac:dyDescent="0.2">
      <c r="A18" s="31"/>
      <c r="B18" s="3" t="s">
        <v>45</v>
      </c>
      <c r="C18" s="3" t="s">
        <v>11</v>
      </c>
      <c r="D18" s="3" t="s">
        <v>35</v>
      </c>
      <c r="E18" s="3" t="s">
        <v>58</v>
      </c>
      <c r="F18" s="3" t="s">
        <v>9</v>
      </c>
      <c r="G18" s="3" t="s">
        <v>58</v>
      </c>
      <c r="H18" s="4">
        <v>1500</v>
      </c>
      <c r="I18" s="5">
        <v>1500</v>
      </c>
      <c r="J18" s="5">
        <f t="shared" si="0"/>
        <v>0</v>
      </c>
    </row>
    <row r="19" spans="1:10" x14ac:dyDescent="0.2">
      <c r="A19" s="31"/>
      <c r="B19" s="25" t="s">
        <v>33</v>
      </c>
      <c r="C19" s="26"/>
      <c r="D19" s="26"/>
      <c r="E19" s="26"/>
      <c r="F19" s="26"/>
      <c r="G19" s="27"/>
      <c r="H19" s="7">
        <v>5950</v>
      </c>
      <c r="I19" s="8">
        <f>SUM(I13:I18)</f>
        <v>5950</v>
      </c>
      <c r="J19" s="8">
        <f t="shared" si="0"/>
        <v>0</v>
      </c>
    </row>
    <row r="20" spans="1:10" ht="24" x14ac:dyDescent="0.2">
      <c r="A20" s="31"/>
      <c r="B20" s="3" t="s">
        <v>45</v>
      </c>
      <c r="C20" s="3" t="s">
        <v>11</v>
      </c>
      <c r="D20" s="3" t="s">
        <v>12</v>
      </c>
      <c r="E20" s="3" t="s">
        <v>32</v>
      </c>
      <c r="F20" s="3" t="s">
        <v>9</v>
      </c>
      <c r="G20" s="3" t="s">
        <v>31</v>
      </c>
      <c r="H20" s="4">
        <v>51880</v>
      </c>
      <c r="I20" s="5">
        <v>65000</v>
      </c>
      <c r="J20" s="5">
        <f t="shared" si="0"/>
        <v>13120</v>
      </c>
    </row>
    <row r="21" spans="1:10" ht="24" x14ac:dyDescent="0.2">
      <c r="A21" s="31"/>
      <c r="B21" s="3" t="s">
        <v>45</v>
      </c>
      <c r="C21" s="3" t="s">
        <v>11</v>
      </c>
      <c r="D21" s="3" t="s">
        <v>12</v>
      </c>
      <c r="E21" s="3" t="s">
        <v>32</v>
      </c>
      <c r="F21" s="3" t="s">
        <v>9</v>
      </c>
      <c r="G21" s="3" t="s">
        <v>57</v>
      </c>
      <c r="H21" s="4">
        <v>11000</v>
      </c>
      <c r="I21" s="5">
        <v>11000</v>
      </c>
      <c r="J21" s="5">
        <f t="shared" si="0"/>
        <v>0</v>
      </c>
    </row>
    <row r="22" spans="1:10" ht="24" x14ac:dyDescent="0.2">
      <c r="A22" s="31"/>
      <c r="B22" s="3" t="s">
        <v>45</v>
      </c>
      <c r="C22" s="3" t="s">
        <v>11</v>
      </c>
      <c r="D22" s="3" t="s">
        <v>12</v>
      </c>
      <c r="E22" s="3" t="s">
        <v>30</v>
      </c>
      <c r="F22" s="3" t="s">
        <v>9</v>
      </c>
      <c r="G22" s="3" t="s">
        <v>56</v>
      </c>
      <c r="H22" s="4">
        <v>1700</v>
      </c>
      <c r="I22" s="5">
        <v>2000</v>
      </c>
      <c r="J22" s="5">
        <f t="shared" si="0"/>
        <v>300</v>
      </c>
    </row>
    <row r="23" spans="1:10" ht="24" x14ac:dyDescent="0.2">
      <c r="A23" s="31"/>
      <c r="B23" s="3" t="s">
        <v>45</v>
      </c>
      <c r="C23" s="3" t="s">
        <v>11</v>
      </c>
      <c r="D23" s="3" t="s">
        <v>12</v>
      </c>
      <c r="E23" s="3" t="s">
        <v>30</v>
      </c>
      <c r="F23" s="3" t="s">
        <v>9</v>
      </c>
      <c r="G23" s="3" t="s">
        <v>55</v>
      </c>
      <c r="H23" s="4">
        <v>1500</v>
      </c>
      <c r="I23" s="5">
        <v>1500</v>
      </c>
      <c r="J23" s="5">
        <f t="shared" si="0"/>
        <v>0</v>
      </c>
    </row>
    <row r="24" spans="1:10" ht="24" x14ac:dyDescent="0.2">
      <c r="A24" s="31"/>
      <c r="B24" s="3" t="s">
        <v>45</v>
      </c>
      <c r="C24" s="3" t="s">
        <v>11</v>
      </c>
      <c r="D24" s="3" t="s">
        <v>12</v>
      </c>
      <c r="E24" s="3" t="s">
        <v>54</v>
      </c>
      <c r="F24" s="3" t="s">
        <v>9</v>
      </c>
      <c r="G24" s="3" t="s">
        <v>53</v>
      </c>
      <c r="H24" s="4">
        <v>3000</v>
      </c>
      <c r="I24" s="5">
        <v>3000</v>
      </c>
      <c r="J24" s="5">
        <f t="shared" si="0"/>
        <v>0</v>
      </c>
    </row>
    <row r="25" spans="1:10" ht="24" x14ac:dyDescent="0.2">
      <c r="A25" s="31"/>
      <c r="B25" s="3" t="s">
        <v>45</v>
      </c>
      <c r="C25" s="3" t="s">
        <v>11</v>
      </c>
      <c r="D25" s="3" t="s">
        <v>12</v>
      </c>
      <c r="E25" s="3" t="s">
        <v>28</v>
      </c>
      <c r="F25" s="3" t="s">
        <v>9</v>
      </c>
      <c r="G25" s="3" t="s">
        <v>52</v>
      </c>
      <c r="H25" s="4">
        <v>1800</v>
      </c>
      <c r="I25" s="5">
        <v>1800</v>
      </c>
      <c r="J25" s="5">
        <f t="shared" si="0"/>
        <v>0</v>
      </c>
    </row>
    <row r="26" spans="1:10" ht="24" x14ac:dyDescent="0.2">
      <c r="A26" s="31"/>
      <c r="B26" s="3" t="s">
        <v>45</v>
      </c>
      <c r="C26" s="3" t="s">
        <v>11</v>
      </c>
      <c r="D26" s="3" t="s">
        <v>12</v>
      </c>
      <c r="E26" s="3" t="s">
        <v>28</v>
      </c>
      <c r="F26" s="3" t="s">
        <v>9</v>
      </c>
      <c r="G26" s="3" t="s">
        <v>51</v>
      </c>
      <c r="H26" s="4">
        <v>2000</v>
      </c>
      <c r="I26" s="5">
        <v>2000</v>
      </c>
      <c r="J26" s="5">
        <f t="shared" si="0"/>
        <v>0</v>
      </c>
    </row>
    <row r="27" spans="1:10" ht="24" x14ac:dyDescent="0.2">
      <c r="A27" s="31"/>
      <c r="B27" s="3" t="s">
        <v>45</v>
      </c>
      <c r="C27" s="3" t="s">
        <v>11</v>
      </c>
      <c r="D27" s="3" t="s">
        <v>12</v>
      </c>
      <c r="E27" s="3" t="s">
        <v>27</v>
      </c>
      <c r="F27" s="3" t="s">
        <v>9</v>
      </c>
      <c r="G27" s="3" t="s">
        <v>50</v>
      </c>
      <c r="H27" s="4">
        <v>15000</v>
      </c>
      <c r="I27" s="5">
        <v>20000</v>
      </c>
      <c r="J27" s="5">
        <f t="shared" si="0"/>
        <v>5000</v>
      </c>
    </row>
    <row r="28" spans="1:10" ht="24" x14ac:dyDescent="0.2">
      <c r="A28" s="31"/>
      <c r="B28" s="3" t="s">
        <v>45</v>
      </c>
      <c r="C28" s="3" t="s">
        <v>11</v>
      </c>
      <c r="D28" s="3" t="s">
        <v>12</v>
      </c>
      <c r="E28" s="3" t="s">
        <v>13</v>
      </c>
      <c r="F28" s="3" t="s">
        <v>49</v>
      </c>
      <c r="G28" s="3" t="s">
        <v>48</v>
      </c>
      <c r="H28" s="4">
        <v>13491</v>
      </c>
      <c r="I28" s="5">
        <v>13491</v>
      </c>
      <c r="J28" s="5">
        <f t="shared" si="0"/>
        <v>0</v>
      </c>
    </row>
    <row r="29" spans="1:10" ht="24" x14ac:dyDescent="0.2">
      <c r="A29" s="31"/>
      <c r="B29" s="3" t="s">
        <v>45</v>
      </c>
      <c r="C29" s="3" t="s">
        <v>11</v>
      </c>
      <c r="D29" s="3" t="s">
        <v>12</v>
      </c>
      <c r="E29" s="3" t="s">
        <v>13</v>
      </c>
      <c r="F29" s="3" t="s">
        <v>9</v>
      </c>
      <c r="G29" s="3" t="s">
        <v>47</v>
      </c>
      <c r="H29" s="4">
        <v>1000</v>
      </c>
      <c r="I29" s="5">
        <v>1000</v>
      </c>
      <c r="J29" s="5">
        <f t="shared" si="0"/>
        <v>0</v>
      </c>
    </row>
    <row r="30" spans="1:10" ht="24" x14ac:dyDescent="0.2">
      <c r="A30" s="31"/>
      <c r="B30" s="3" t="s">
        <v>45</v>
      </c>
      <c r="C30" s="3" t="s">
        <v>11</v>
      </c>
      <c r="D30" s="3" t="s">
        <v>12</v>
      </c>
      <c r="E30" s="3" t="s">
        <v>13</v>
      </c>
      <c r="F30" s="3" t="s">
        <v>9</v>
      </c>
      <c r="G30" s="3" t="s">
        <v>46</v>
      </c>
      <c r="H30" s="4">
        <v>10000</v>
      </c>
      <c r="I30" s="5">
        <v>12000</v>
      </c>
      <c r="J30" s="5">
        <f t="shared" si="0"/>
        <v>2000</v>
      </c>
    </row>
    <row r="31" spans="1:10" x14ac:dyDescent="0.2">
      <c r="A31" s="31"/>
      <c r="B31" s="25" t="s">
        <v>16</v>
      </c>
      <c r="C31" s="26"/>
      <c r="D31" s="26"/>
      <c r="E31" s="26"/>
      <c r="F31" s="26"/>
      <c r="G31" s="27"/>
      <c r="H31" s="7">
        <v>112371</v>
      </c>
      <c r="I31" s="8">
        <f>SUM(I20:I30)</f>
        <v>132791</v>
      </c>
      <c r="J31" s="8">
        <f t="shared" si="0"/>
        <v>20420</v>
      </c>
    </row>
    <row r="32" spans="1:10" x14ac:dyDescent="0.2">
      <c r="A32" s="31"/>
      <c r="B32" s="3" t="s">
        <v>45</v>
      </c>
      <c r="C32" s="3" t="s">
        <v>11</v>
      </c>
      <c r="D32" s="3" t="s">
        <v>23</v>
      </c>
      <c r="E32" s="3" t="s">
        <v>22</v>
      </c>
      <c r="F32" s="3" t="s">
        <v>9</v>
      </c>
      <c r="G32" s="3" t="s">
        <v>44</v>
      </c>
      <c r="H32" s="4">
        <v>5000</v>
      </c>
      <c r="I32" s="5">
        <v>5000</v>
      </c>
      <c r="J32" s="5">
        <f t="shared" si="0"/>
        <v>0</v>
      </c>
    </row>
    <row r="33" spans="1:10" x14ac:dyDescent="0.2">
      <c r="A33" s="31"/>
      <c r="B33" s="25" t="s">
        <v>20</v>
      </c>
      <c r="C33" s="26"/>
      <c r="D33" s="26"/>
      <c r="E33" s="26"/>
      <c r="F33" s="26"/>
      <c r="G33" s="27"/>
      <c r="H33" s="7">
        <v>5000</v>
      </c>
      <c r="I33" s="8">
        <f>SUM(I32)</f>
        <v>5000</v>
      </c>
      <c r="J33" s="8">
        <f t="shared" si="0"/>
        <v>0</v>
      </c>
    </row>
    <row r="34" spans="1:10" x14ac:dyDescent="0.2">
      <c r="A34" s="31"/>
      <c r="B34" s="33" t="s">
        <v>17</v>
      </c>
      <c r="C34" s="26"/>
      <c r="D34" s="26"/>
      <c r="E34" s="26"/>
      <c r="F34" s="26"/>
      <c r="G34" s="27"/>
      <c r="H34" s="9">
        <v>206580</v>
      </c>
      <c r="I34" s="10">
        <f>I12+I19+I31+I33</f>
        <v>232087</v>
      </c>
      <c r="J34" s="10">
        <f>J12+J19+J31+J33</f>
        <v>25507</v>
      </c>
    </row>
    <row r="35" spans="1:10" x14ac:dyDescent="0.2">
      <c r="A35" s="32"/>
      <c r="B35" s="13" t="s">
        <v>9</v>
      </c>
      <c r="C35" s="14"/>
      <c r="D35" s="14"/>
      <c r="E35" s="14"/>
      <c r="F35" s="14"/>
      <c r="G35" s="2" t="s">
        <v>87</v>
      </c>
      <c r="H35" s="2">
        <v>2022</v>
      </c>
      <c r="I35" s="2">
        <v>2023</v>
      </c>
      <c r="J35" s="2" t="s">
        <v>86</v>
      </c>
    </row>
    <row r="36" spans="1:10" ht="24" customHeight="1" x14ac:dyDescent="0.2">
      <c r="A36" s="11" t="s">
        <v>9</v>
      </c>
      <c r="B36" s="18" t="s">
        <v>43</v>
      </c>
      <c r="C36" s="19"/>
      <c r="D36" s="19"/>
      <c r="E36" s="19"/>
      <c r="F36" s="19"/>
      <c r="G36" s="20">
        <v>463570.83</v>
      </c>
      <c r="H36" s="16">
        <v>206580</v>
      </c>
      <c r="I36" s="15">
        <v>256417</v>
      </c>
      <c r="J36" s="15">
        <v>25507</v>
      </c>
    </row>
    <row r="37" spans="1:10" ht="24" customHeight="1" x14ac:dyDescent="0.2"/>
    <row r="38" spans="1:10" ht="24" customHeight="1" x14ac:dyDescent="0.2"/>
  </sheetData>
  <mergeCells count="7">
    <mergeCell ref="B12:G12"/>
    <mergeCell ref="B19:G19"/>
    <mergeCell ref="A1:I1"/>
    <mergeCell ref="A4:A35"/>
    <mergeCell ref="B34:G34"/>
    <mergeCell ref="B31:G31"/>
    <mergeCell ref="B33:G33"/>
  </mergeCells>
  <pageMargins left="0.25" right="0.25" top="1" bottom="1.69792007874016" header="1" footer="1"/>
  <pageSetup orientation="landscape" horizontalDpi="300" verticalDpi="300"/>
  <headerFooter alignWithMargins="0">
    <oddFooter>&amp;L&amp;"Arial"&amp;8Indiana Gateway Report
gateway.ifionline.org &amp;C&amp;"Arial,Regular"&amp;8 11/30/2022 4:52:16 PM &amp;R&amp;"Arial"&amp;8Page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29781-0EBE-E346-A0D1-C8A20D137A84}">
  <dimension ref="A1:J28"/>
  <sheetViews>
    <sheetView showGridLines="0" tabSelected="1" zoomScale="198" zoomScaleNormal="198" workbookViewId="0">
      <selection activeCell="K16" sqref="K16"/>
    </sheetView>
  </sheetViews>
  <sheetFormatPr baseColWidth="10" defaultRowHeight="15" x14ac:dyDescent="0.2"/>
  <cols>
    <col min="1" max="1" width="13.6640625" customWidth="1"/>
    <col min="2" max="2" width="17" customWidth="1"/>
    <col min="3" max="3" width="21.6640625" customWidth="1"/>
    <col min="4" max="4" width="14.5" customWidth="1"/>
    <col min="5" max="5" width="14.6640625" customWidth="1"/>
    <col min="6" max="6" width="13" customWidth="1"/>
    <col min="7" max="7" width="16" customWidth="1"/>
    <col min="8" max="8" width="12.1640625" customWidth="1"/>
    <col min="9" max="9" width="10.33203125" customWidth="1"/>
    <col min="10" max="10" width="13.1640625" customWidth="1"/>
  </cols>
  <sheetData>
    <row r="1" spans="1:10" ht="54.75" customHeight="1" x14ac:dyDescent="0.2">
      <c r="A1" s="28" t="s">
        <v>94</v>
      </c>
      <c r="B1" s="29"/>
      <c r="C1" s="29"/>
      <c r="D1" s="29"/>
      <c r="E1" s="29"/>
      <c r="F1" s="29"/>
      <c r="G1" s="29"/>
      <c r="H1" s="29"/>
      <c r="I1" s="29"/>
    </row>
    <row r="2" spans="1:10" ht="5" customHeight="1" x14ac:dyDescent="0.2"/>
    <row r="3" spans="1:10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>
        <v>2022</v>
      </c>
      <c r="I3" s="2">
        <v>2023</v>
      </c>
      <c r="J3" s="2" t="s">
        <v>86</v>
      </c>
    </row>
    <row r="4" spans="1:10" x14ac:dyDescent="0.2">
      <c r="A4" s="30" t="s">
        <v>8</v>
      </c>
      <c r="B4" s="3" t="s">
        <v>9</v>
      </c>
      <c r="C4" s="3" t="s">
        <v>9</v>
      </c>
      <c r="D4" s="3" t="s">
        <v>9</v>
      </c>
      <c r="E4" s="3" t="s">
        <v>9</v>
      </c>
      <c r="F4" s="3" t="s">
        <v>9</v>
      </c>
      <c r="G4" s="3" t="s">
        <v>9</v>
      </c>
      <c r="H4" s="3" t="s">
        <v>9</v>
      </c>
      <c r="I4" s="3"/>
      <c r="J4" s="3"/>
    </row>
    <row r="5" spans="1:10" ht="24" x14ac:dyDescent="0.2">
      <c r="A5" s="31"/>
      <c r="B5" s="3" t="s">
        <v>24</v>
      </c>
      <c r="C5" s="3" t="s">
        <v>11</v>
      </c>
      <c r="D5" s="3" t="s">
        <v>39</v>
      </c>
      <c r="E5" s="3" t="s">
        <v>42</v>
      </c>
      <c r="F5" s="3" t="s">
        <v>9</v>
      </c>
      <c r="G5" s="3" t="s">
        <v>42</v>
      </c>
      <c r="H5" s="4">
        <v>490000</v>
      </c>
      <c r="I5" s="5">
        <v>560000</v>
      </c>
      <c r="J5" s="5">
        <f>I5-H5</f>
        <v>70000</v>
      </c>
    </row>
    <row r="6" spans="1:10" ht="24" x14ac:dyDescent="0.2">
      <c r="A6" s="31"/>
      <c r="B6" s="3" t="s">
        <v>24</v>
      </c>
      <c r="C6" s="3" t="s">
        <v>11</v>
      </c>
      <c r="D6" s="3" t="s">
        <v>39</v>
      </c>
      <c r="E6" s="3" t="s">
        <v>42</v>
      </c>
      <c r="F6" s="3" t="s">
        <v>9</v>
      </c>
      <c r="G6" s="3" t="s">
        <v>41</v>
      </c>
      <c r="H6" s="4">
        <v>10000</v>
      </c>
      <c r="I6" s="5">
        <v>20000</v>
      </c>
      <c r="J6" s="5">
        <f t="shared" ref="J6:J23" si="0">I6-H6</f>
        <v>10000</v>
      </c>
    </row>
    <row r="7" spans="1:10" ht="24" x14ac:dyDescent="0.2">
      <c r="A7" s="31"/>
      <c r="B7" s="3" t="s">
        <v>24</v>
      </c>
      <c r="C7" s="3" t="s">
        <v>11</v>
      </c>
      <c r="D7" s="3" t="s">
        <v>39</v>
      </c>
      <c r="E7" s="3" t="s">
        <v>40</v>
      </c>
      <c r="F7" s="3" t="s">
        <v>9</v>
      </c>
      <c r="G7" s="3" t="s">
        <v>40</v>
      </c>
      <c r="H7" s="4">
        <v>265000</v>
      </c>
      <c r="I7" s="5">
        <v>304750</v>
      </c>
      <c r="J7" s="5">
        <f t="shared" si="0"/>
        <v>39750</v>
      </c>
    </row>
    <row r="8" spans="1:10" ht="24" x14ac:dyDescent="0.2">
      <c r="A8" s="31"/>
      <c r="B8" s="3" t="s">
        <v>24</v>
      </c>
      <c r="C8" s="3" t="s">
        <v>11</v>
      </c>
      <c r="D8" s="3" t="s">
        <v>39</v>
      </c>
      <c r="E8" s="3" t="s">
        <v>38</v>
      </c>
      <c r="F8" s="3" t="s">
        <v>9</v>
      </c>
      <c r="G8" s="3" t="s">
        <v>38</v>
      </c>
      <c r="H8" s="4">
        <v>17000</v>
      </c>
      <c r="I8" s="5">
        <v>17000</v>
      </c>
      <c r="J8" s="5">
        <f t="shared" si="0"/>
        <v>0</v>
      </c>
    </row>
    <row r="9" spans="1:10" x14ac:dyDescent="0.2">
      <c r="A9" s="31"/>
      <c r="B9" s="25" t="s">
        <v>37</v>
      </c>
      <c r="C9" s="26"/>
      <c r="D9" s="26"/>
      <c r="E9" s="26"/>
      <c r="F9" s="26"/>
      <c r="G9" s="27"/>
      <c r="H9" s="7">
        <v>782000</v>
      </c>
      <c r="I9" s="8">
        <f>SUM(I5:I8)</f>
        <v>901750</v>
      </c>
      <c r="J9" s="8">
        <f t="shared" si="0"/>
        <v>119750</v>
      </c>
    </row>
    <row r="10" spans="1:10" x14ac:dyDescent="0.2">
      <c r="A10" s="31"/>
      <c r="B10" s="3" t="s">
        <v>24</v>
      </c>
      <c r="C10" s="3" t="s">
        <v>11</v>
      </c>
      <c r="D10" s="3" t="s">
        <v>35</v>
      </c>
      <c r="E10" s="3" t="s">
        <v>36</v>
      </c>
      <c r="F10" s="3" t="s">
        <v>9</v>
      </c>
      <c r="G10" s="3" t="s">
        <v>36</v>
      </c>
      <c r="H10" s="4">
        <v>6500</v>
      </c>
      <c r="I10" s="5">
        <v>10000</v>
      </c>
      <c r="J10" s="5">
        <f t="shared" si="0"/>
        <v>3500</v>
      </c>
    </row>
    <row r="11" spans="1:10" ht="24" x14ac:dyDescent="0.2">
      <c r="A11" s="31"/>
      <c r="B11" s="3" t="s">
        <v>24</v>
      </c>
      <c r="C11" s="3" t="s">
        <v>11</v>
      </c>
      <c r="D11" s="3" t="s">
        <v>35</v>
      </c>
      <c r="E11" s="3" t="s">
        <v>34</v>
      </c>
      <c r="F11" s="3" t="s">
        <v>9</v>
      </c>
      <c r="G11" s="3" t="s">
        <v>34</v>
      </c>
      <c r="H11" s="4">
        <v>15000</v>
      </c>
      <c r="I11" s="5">
        <v>50000</v>
      </c>
      <c r="J11" s="5">
        <f t="shared" si="0"/>
        <v>35000</v>
      </c>
    </row>
    <row r="12" spans="1:10" x14ac:dyDescent="0.2">
      <c r="A12" s="31"/>
      <c r="B12" s="25" t="s">
        <v>33</v>
      </c>
      <c r="C12" s="26"/>
      <c r="D12" s="26"/>
      <c r="E12" s="26"/>
      <c r="F12" s="26"/>
      <c r="G12" s="27"/>
      <c r="H12" s="7">
        <v>21500</v>
      </c>
      <c r="I12" s="8">
        <f>SUM(I10:I11)</f>
        <v>60000</v>
      </c>
      <c r="J12" s="8">
        <f t="shared" si="0"/>
        <v>38500</v>
      </c>
    </row>
    <row r="13" spans="1:10" ht="24" x14ac:dyDescent="0.2">
      <c r="A13" s="31"/>
      <c r="B13" s="3" t="s">
        <v>24</v>
      </c>
      <c r="C13" s="3" t="s">
        <v>11</v>
      </c>
      <c r="D13" s="3" t="s">
        <v>12</v>
      </c>
      <c r="E13" s="3" t="s">
        <v>32</v>
      </c>
      <c r="F13" s="3" t="s">
        <v>9</v>
      </c>
      <c r="G13" s="3" t="s">
        <v>31</v>
      </c>
      <c r="H13" s="4">
        <v>11000</v>
      </c>
      <c r="I13" s="5">
        <v>25000</v>
      </c>
      <c r="J13" s="5">
        <f t="shared" si="0"/>
        <v>14000</v>
      </c>
    </row>
    <row r="14" spans="1:10" ht="24" x14ac:dyDescent="0.2">
      <c r="A14" s="31"/>
      <c r="B14" s="3" t="s">
        <v>24</v>
      </c>
      <c r="C14" s="3" t="s">
        <v>11</v>
      </c>
      <c r="D14" s="3" t="s">
        <v>12</v>
      </c>
      <c r="E14" s="3" t="s">
        <v>30</v>
      </c>
      <c r="F14" s="3" t="s">
        <v>9</v>
      </c>
      <c r="G14" s="3" t="s">
        <v>29</v>
      </c>
      <c r="H14" s="4">
        <v>15000</v>
      </c>
      <c r="I14" s="5">
        <v>20000</v>
      </c>
      <c r="J14" s="5">
        <f t="shared" si="0"/>
        <v>5000</v>
      </c>
    </row>
    <row r="15" spans="1:10" ht="24" x14ac:dyDescent="0.2">
      <c r="A15" s="31"/>
      <c r="B15" s="3" t="s">
        <v>24</v>
      </c>
      <c r="C15" s="3" t="s">
        <v>11</v>
      </c>
      <c r="D15" s="3" t="s">
        <v>12</v>
      </c>
      <c r="E15" s="3" t="s">
        <v>28</v>
      </c>
      <c r="F15" s="3" t="s">
        <v>9</v>
      </c>
      <c r="G15" s="3" t="s">
        <v>28</v>
      </c>
      <c r="H15" s="4">
        <v>35000</v>
      </c>
      <c r="I15" s="5">
        <v>40000</v>
      </c>
      <c r="J15" s="5">
        <f t="shared" si="0"/>
        <v>5000</v>
      </c>
    </row>
    <row r="16" spans="1:10" ht="24" x14ac:dyDescent="0.2">
      <c r="A16" s="31"/>
      <c r="B16" s="3" t="s">
        <v>24</v>
      </c>
      <c r="C16" s="3" t="s">
        <v>11</v>
      </c>
      <c r="D16" s="3" t="s">
        <v>12</v>
      </c>
      <c r="E16" s="3" t="s">
        <v>27</v>
      </c>
      <c r="F16" s="3" t="s">
        <v>9</v>
      </c>
      <c r="G16" s="3" t="s">
        <v>27</v>
      </c>
      <c r="H16" s="4">
        <v>995</v>
      </c>
      <c r="I16" s="5">
        <v>6000</v>
      </c>
      <c r="J16" s="5">
        <f t="shared" si="0"/>
        <v>5005</v>
      </c>
    </row>
    <row r="17" spans="1:10" ht="24" x14ac:dyDescent="0.2">
      <c r="A17" s="31"/>
      <c r="B17" s="3" t="s">
        <v>24</v>
      </c>
      <c r="C17" s="3" t="s">
        <v>11</v>
      </c>
      <c r="D17" s="3" t="s">
        <v>12</v>
      </c>
      <c r="E17" s="3" t="s">
        <v>13</v>
      </c>
      <c r="F17" s="3" t="s">
        <v>9</v>
      </c>
      <c r="G17" s="3" t="s">
        <v>26</v>
      </c>
      <c r="H17" s="4">
        <v>65000</v>
      </c>
      <c r="I17" s="5">
        <v>65000</v>
      </c>
      <c r="J17" s="5">
        <f t="shared" si="0"/>
        <v>0</v>
      </c>
    </row>
    <row r="18" spans="1:10" ht="24" x14ac:dyDescent="0.2">
      <c r="A18" s="31"/>
      <c r="B18" s="3" t="s">
        <v>24</v>
      </c>
      <c r="C18" s="3" t="s">
        <v>11</v>
      </c>
      <c r="D18" s="3" t="s">
        <v>12</v>
      </c>
      <c r="E18" s="3" t="s">
        <v>13</v>
      </c>
      <c r="F18" s="3" t="s">
        <v>9</v>
      </c>
      <c r="G18" s="3" t="s">
        <v>25</v>
      </c>
      <c r="H18" s="4">
        <v>20000</v>
      </c>
      <c r="I18" s="5">
        <v>20000</v>
      </c>
      <c r="J18" s="5">
        <f t="shared" si="0"/>
        <v>0</v>
      </c>
    </row>
    <row r="19" spans="1:10" x14ac:dyDescent="0.2">
      <c r="A19" s="31"/>
      <c r="B19" s="25" t="s">
        <v>16</v>
      </c>
      <c r="C19" s="26"/>
      <c r="D19" s="26"/>
      <c r="E19" s="26"/>
      <c r="F19" s="26"/>
      <c r="G19" s="27"/>
      <c r="H19" s="7">
        <v>146995</v>
      </c>
      <c r="I19" s="8">
        <f>SUM(I13:I18)</f>
        <v>176000</v>
      </c>
      <c r="J19" s="8">
        <f t="shared" si="0"/>
        <v>29005</v>
      </c>
    </row>
    <row r="20" spans="1:10" x14ac:dyDescent="0.2">
      <c r="A20" s="31"/>
      <c r="B20" s="3" t="s">
        <v>24</v>
      </c>
      <c r="C20" s="3" t="s">
        <v>11</v>
      </c>
      <c r="D20" s="3" t="s">
        <v>23</v>
      </c>
      <c r="E20" s="3" t="s">
        <v>22</v>
      </c>
      <c r="F20" s="3" t="s">
        <v>9</v>
      </c>
      <c r="G20" s="21" t="s">
        <v>88</v>
      </c>
      <c r="H20" s="4"/>
      <c r="I20" s="5">
        <v>150000</v>
      </c>
      <c r="J20" s="5">
        <f t="shared" si="0"/>
        <v>150000</v>
      </c>
    </row>
    <row r="21" spans="1:10" x14ac:dyDescent="0.2">
      <c r="A21" s="31"/>
      <c r="B21" s="3" t="s">
        <v>24</v>
      </c>
      <c r="C21" s="3" t="s">
        <v>11</v>
      </c>
      <c r="D21" s="3" t="s">
        <v>23</v>
      </c>
      <c r="E21" s="3" t="s">
        <v>22</v>
      </c>
      <c r="F21" s="3" t="s">
        <v>9</v>
      </c>
      <c r="G21" s="3" t="s">
        <v>21</v>
      </c>
      <c r="H21" s="4">
        <v>30000</v>
      </c>
      <c r="I21" s="5">
        <v>50000</v>
      </c>
      <c r="J21" s="5">
        <f t="shared" si="0"/>
        <v>20000</v>
      </c>
    </row>
    <row r="22" spans="1:10" x14ac:dyDescent="0.2">
      <c r="A22" s="31"/>
      <c r="B22" s="25" t="s">
        <v>20</v>
      </c>
      <c r="C22" s="26"/>
      <c r="D22" s="26"/>
      <c r="E22" s="26"/>
      <c r="F22" s="26"/>
      <c r="G22" s="27"/>
      <c r="H22" s="7">
        <v>30000</v>
      </c>
      <c r="I22" s="8">
        <f>SUM(I20:I21)</f>
        <v>200000</v>
      </c>
      <c r="J22" s="8">
        <f>SUM(J20:J21)</f>
        <v>170000</v>
      </c>
    </row>
    <row r="23" spans="1:10" x14ac:dyDescent="0.2">
      <c r="A23" s="32"/>
      <c r="B23" s="33" t="s">
        <v>17</v>
      </c>
      <c r="C23" s="26"/>
      <c r="D23" s="26"/>
      <c r="E23" s="26"/>
      <c r="F23" s="26"/>
      <c r="G23" s="27"/>
      <c r="H23" s="9">
        <v>980495</v>
      </c>
      <c r="I23" s="10">
        <f>I9+I12+I19+I22</f>
        <v>1337750</v>
      </c>
      <c r="J23" s="10">
        <f t="shared" si="0"/>
        <v>357255</v>
      </c>
    </row>
    <row r="24" spans="1:10" x14ac:dyDescent="0.2">
      <c r="A24" s="11" t="s">
        <v>9</v>
      </c>
      <c r="B24" s="13" t="s">
        <v>9</v>
      </c>
      <c r="C24" s="14"/>
      <c r="D24" s="14"/>
      <c r="E24" s="14"/>
      <c r="F24" s="14"/>
      <c r="G24" s="2" t="s">
        <v>87</v>
      </c>
      <c r="H24" s="2">
        <v>2022</v>
      </c>
      <c r="I24" s="2">
        <v>2023</v>
      </c>
      <c r="J24" s="2" t="s">
        <v>86</v>
      </c>
    </row>
    <row r="25" spans="1:10" x14ac:dyDescent="0.2">
      <c r="B25" s="17" t="s">
        <v>19</v>
      </c>
      <c r="C25" s="6"/>
      <c r="D25" s="6"/>
      <c r="E25" s="6"/>
      <c r="F25" s="6"/>
      <c r="G25" s="15">
        <v>782583.22</v>
      </c>
      <c r="H25" s="16">
        <v>980495</v>
      </c>
      <c r="I25" s="15">
        <v>1337750</v>
      </c>
      <c r="J25" s="15">
        <v>357255</v>
      </c>
    </row>
    <row r="26" spans="1:10" x14ac:dyDescent="0.2">
      <c r="B26" s="22" t="s">
        <v>89</v>
      </c>
      <c r="D26">
        <v>2022</v>
      </c>
      <c r="E26">
        <v>2023</v>
      </c>
    </row>
    <row r="27" spans="1:10" x14ac:dyDescent="0.2">
      <c r="B27" s="23" t="s">
        <v>90</v>
      </c>
      <c r="C27" s="23" t="s">
        <v>91</v>
      </c>
      <c r="D27" s="24">
        <v>138713.46</v>
      </c>
      <c r="E27" s="24">
        <v>0</v>
      </c>
      <c r="F27" s="24"/>
    </row>
    <row r="28" spans="1:10" x14ac:dyDescent="0.2">
      <c r="B28" s="23" t="s">
        <v>92</v>
      </c>
      <c r="C28" s="23" t="s">
        <v>93</v>
      </c>
      <c r="D28" s="24">
        <v>643869.76</v>
      </c>
      <c r="E28" s="24">
        <v>782583.22</v>
      </c>
      <c r="F28" s="24"/>
    </row>
  </sheetData>
  <mergeCells count="7">
    <mergeCell ref="B12:G12"/>
    <mergeCell ref="A1:I1"/>
    <mergeCell ref="A4:A23"/>
    <mergeCell ref="B9:G9"/>
    <mergeCell ref="B19:G19"/>
    <mergeCell ref="B22:G22"/>
    <mergeCell ref="B23:G23"/>
  </mergeCells>
  <pageMargins left="0.25" right="0.25" top="1" bottom="1.69792007874016" header="1" footer="1"/>
  <pageSetup orientation="landscape" horizontalDpi="300" verticalDpi="300"/>
  <headerFooter alignWithMargins="0">
    <oddFooter>&amp;L&amp;"Arial"&amp;8Indiana Gateway Report
gateway.ifionline.org &amp;C&amp;"Arial,Regular"&amp;8 11/30/2022 4:52:22 PM &amp;R&amp;"Arial"&amp;8Page &amp;P</oddFooter>
  </headerFooter>
  <ignoredErrors>
    <ignoredError sqref="B27:B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showGridLines="0" zoomScale="200" zoomScaleNormal="200" workbookViewId="0">
      <selection activeCell="I6" sqref="I6"/>
    </sheetView>
  </sheetViews>
  <sheetFormatPr baseColWidth="10" defaultRowHeight="15" x14ac:dyDescent="0.2"/>
  <cols>
    <col min="1" max="1" width="13.6640625" customWidth="1"/>
    <col min="2" max="2" width="17" customWidth="1"/>
    <col min="3" max="3" width="21.6640625" customWidth="1"/>
    <col min="4" max="4" width="14.5" customWidth="1"/>
    <col min="5" max="5" width="14.6640625" customWidth="1"/>
    <col min="6" max="6" width="13" customWidth="1"/>
    <col min="7" max="7" width="16" customWidth="1"/>
    <col min="8" max="8" width="12.1640625" customWidth="1"/>
    <col min="9" max="10" width="10.33203125" customWidth="1"/>
  </cols>
  <sheetData>
    <row r="1" spans="1:10" ht="54.75" customHeight="1" x14ac:dyDescent="0.2">
      <c r="A1" s="28" t="s">
        <v>94</v>
      </c>
      <c r="B1" s="29"/>
      <c r="C1" s="29"/>
      <c r="D1" s="29"/>
      <c r="E1" s="29"/>
      <c r="F1" s="29"/>
      <c r="G1" s="29"/>
      <c r="H1" s="29"/>
      <c r="I1" s="29"/>
    </row>
    <row r="2" spans="1:10" ht="5" customHeight="1" x14ac:dyDescent="0.2"/>
    <row r="3" spans="1:10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>
        <v>2022</v>
      </c>
      <c r="J3" s="2" t="s">
        <v>86</v>
      </c>
    </row>
    <row r="4" spans="1:10" x14ac:dyDescent="0.2">
      <c r="A4" s="30" t="s">
        <v>8</v>
      </c>
      <c r="B4" s="3" t="s">
        <v>9</v>
      </c>
      <c r="C4" s="3" t="s">
        <v>9</v>
      </c>
      <c r="D4" s="3" t="s">
        <v>9</v>
      </c>
      <c r="E4" s="3" t="s">
        <v>9</v>
      </c>
      <c r="F4" s="3" t="s">
        <v>9</v>
      </c>
      <c r="G4" s="3" t="s">
        <v>9</v>
      </c>
      <c r="H4" s="3" t="s">
        <v>9</v>
      </c>
      <c r="I4" s="3"/>
      <c r="J4" s="3"/>
    </row>
    <row r="5" spans="1:10" ht="24" x14ac:dyDescent="0.2">
      <c r="A5" s="31"/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4">
        <v>300000</v>
      </c>
      <c r="I5" s="5">
        <v>500000</v>
      </c>
      <c r="J5" s="5">
        <f>I5-H5</f>
        <v>200000</v>
      </c>
    </row>
    <row r="6" spans="1:10" x14ac:dyDescent="0.2">
      <c r="A6" s="31"/>
      <c r="B6" s="25" t="s">
        <v>16</v>
      </c>
      <c r="C6" s="26"/>
      <c r="D6" s="26"/>
      <c r="E6" s="26"/>
      <c r="F6" s="26"/>
      <c r="G6" s="27"/>
      <c r="H6" s="7">
        <v>300000</v>
      </c>
      <c r="I6" s="8">
        <f>SUM(I5)</f>
        <v>500000</v>
      </c>
      <c r="J6" s="8">
        <f>SUM(J5)</f>
        <v>200000</v>
      </c>
    </row>
    <row r="7" spans="1:10" x14ac:dyDescent="0.2">
      <c r="A7" s="31"/>
      <c r="B7" s="33" t="s">
        <v>17</v>
      </c>
      <c r="C7" s="26"/>
      <c r="D7" s="26"/>
      <c r="E7" s="26"/>
      <c r="F7" s="26"/>
      <c r="G7" s="27"/>
      <c r="H7" s="9">
        <v>300000</v>
      </c>
      <c r="I7" s="10">
        <f>I6</f>
        <v>500000</v>
      </c>
      <c r="J7" s="10">
        <f>J6</f>
        <v>200000</v>
      </c>
    </row>
    <row r="8" spans="1:10" x14ac:dyDescent="0.2">
      <c r="A8" s="32"/>
      <c r="B8" s="13" t="s">
        <v>9</v>
      </c>
      <c r="C8" s="14"/>
      <c r="D8" s="14"/>
      <c r="E8" s="14"/>
      <c r="F8" s="14"/>
      <c r="G8" s="2" t="s">
        <v>87</v>
      </c>
      <c r="H8" s="2">
        <v>2022</v>
      </c>
      <c r="I8" s="2">
        <v>2023</v>
      </c>
      <c r="J8" s="2" t="s">
        <v>86</v>
      </c>
    </row>
    <row r="9" spans="1:10" ht="22" customHeight="1" x14ac:dyDescent="0.2">
      <c r="A9" s="11" t="s">
        <v>9</v>
      </c>
      <c r="B9" s="17" t="s">
        <v>18</v>
      </c>
      <c r="C9" s="6"/>
      <c r="D9" s="6"/>
      <c r="E9" s="6"/>
      <c r="F9" s="6"/>
      <c r="G9" s="15">
        <v>600436</v>
      </c>
      <c r="H9" s="16">
        <v>300000</v>
      </c>
      <c r="I9" s="15">
        <v>350000</v>
      </c>
      <c r="J9" s="15">
        <v>50000</v>
      </c>
    </row>
  </sheetData>
  <mergeCells count="4">
    <mergeCell ref="A1:I1"/>
    <mergeCell ref="A4:A8"/>
    <mergeCell ref="B6:G6"/>
    <mergeCell ref="B7:G7"/>
  </mergeCells>
  <pageMargins left="0.25" right="0.25" top="1" bottom="1.69792007874016" header="1" footer="1"/>
  <pageSetup orientation="landscape" horizontalDpi="300" verticalDpi="300"/>
  <headerFooter alignWithMargins="0">
    <oddFooter>&amp;L&amp;"Arial"&amp;8Indiana Gateway Report
gateway.ifionline.org &amp;C&amp;"Arial,Regular"&amp;8 11/30/2022 4:50:50 PM &amp;R&amp;"Arial"&amp;8Page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409FB-2DE7-974E-89F3-B9D9B0317B6C}">
  <sheetPr>
    <pageSetUpPr fitToPage="1"/>
  </sheetPr>
  <dimension ref="A1:J26"/>
  <sheetViews>
    <sheetView showGridLines="0" zoomScale="182" zoomScaleNormal="182" workbookViewId="0">
      <selection activeCell="B5" sqref="B5"/>
    </sheetView>
  </sheetViews>
  <sheetFormatPr baseColWidth="10" defaultRowHeight="15" x14ac:dyDescent="0.2"/>
  <cols>
    <col min="1" max="1" width="13.6640625" customWidth="1"/>
    <col min="2" max="2" width="17" customWidth="1"/>
    <col min="3" max="3" width="21.6640625" customWidth="1"/>
    <col min="4" max="4" width="14.5" customWidth="1"/>
    <col min="5" max="5" width="14.6640625" customWidth="1"/>
    <col min="6" max="6" width="13" customWidth="1"/>
    <col min="7" max="7" width="16" customWidth="1"/>
    <col min="8" max="8" width="12.1640625" customWidth="1"/>
    <col min="9" max="10" width="10.33203125" customWidth="1"/>
  </cols>
  <sheetData>
    <row r="1" spans="1:10" ht="54.75" customHeight="1" x14ac:dyDescent="0.2">
      <c r="A1" s="28" t="s">
        <v>94</v>
      </c>
      <c r="B1" s="29"/>
      <c r="C1" s="29"/>
      <c r="D1" s="29"/>
      <c r="E1" s="29"/>
      <c r="F1" s="29"/>
      <c r="G1" s="29"/>
      <c r="H1" s="29"/>
      <c r="I1" s="29"/>
    </row>
    <row r="2" spans="1:10" ht="5" customHeight="1" x14ac:dyDescent="0.2"/>
    <row r="3" spans="1:10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>
        <v>2022</v>
      </c>
      <c r="I3" s="2">
        <v>2023</v>
      </c>
      <c r="J3" s="2" t="s">
        <v>86</v>
      </c>
    </row>
    <row r="4" spans="1:10" x14ac:dyDescent="0.2">
      <c r="A4" s="30" t="s">
        <v>8</v>
      </c>
      <c r="B4" s="3"/>
      <c r="C4" s="3"/>
      <c r="D4" s="3"/>
      <c r="E4" s="3"/>
      <c r="F4" s="3"/>
      <c r="G4" s="3"/>
      <c r="H4" s="3"/>
      <c r="I4" s="3"/>
      <c r="J4" s="3"/>
    </row>
    <row r="5" spans="1:10" ht="24" x14ac:dyDescent="0.2">
      <c r="A5" s="31"/>
      <c r="B5" s="3" t="s">
        <v>74</v>
      </c>
      <c r="C5" s="3" t="s">
        <v>11</v>
      </c>
      <c r="D5" s="3" t="s">
        <v>39</v>
      </c>
      <c r="E5" s="3" t="s">
        <v>38</v>
      </c>
      <c r="F5" s="3" t="s">
        <v>9</v>
      </c>
      <c r="G5" s="21" t="s">
        <v>95</v>
      </c>
      <c r="H5" s="4">
        <v>0</v>
      </c>
      <c r="I5" s="5">
        <v>42000</v>
      </c>
      <c r="J5" s="5">
        <f t="shared" ref="J5" si="0">I5-H5</f>
        <v>42000</v>
      </c>
    </row>
    <row r="6" spans="1:10" x14ac:dyDescent="0.2">
      <c r="A6" s="31"/>
      <c r="B6" s="34" t="s">
        <v>37</v>
      </c>
      <c r="C6" s="26"/>
      <c r="D6" s="26"/>
      <c r="E6" s="26"/>
      <c r="F6" s="26"/>
      <c r="G6" s="27"/>
      <c r="H6" s="7">
        <f>SUM(H5)</f>
        <v>0</v>
      </c>
      <c r="I6" s="8">
        <f>SUM(I5)</f>
        <v>42000</v>
      </c>
      <c r="J6" s="8">
        <f>SUM(J5)</f>
        <v>42000</v>
      </c>
    </row>
    <row r="7" spans="1:10" x14ac:dyDescent="0.2">
      <c r="A7" s="31"/>
      <c r="B7" s="3" t="s">
        <v>9</v>
      </c>
      <c r="C7" s="3" t="s">
        <v>9</v>
      </c>
      <c r="D7" s="3" t="s">
        <v>9</v>
      </c>
      <c r="E7" s="3" t="s">
        <v>9</v>
      </c>
      <c r="F7" s="3" t="s">
        <v>9</v>
      </c>
      <c r="G7" s="3" t="s">
        <v>9</v>
      </c>
      <c r="H7" s="3" t="s">
        <v>9</v>
      </c>
      <c r="I7" s="3"/>
      <c r="J7" s="3"/>
    </row>
    <row r="8" spans="1:10" ht="24" x14ac:dyDescent="0.2">
      <c r="A8" s="31"/>
      <c r="B8" s="3" t="s">
        <v>74</v>
      </c>
      <c r="C8" s="3" t="s">
        <v>11</v>
      </c>
      <c r="D8" s="3" t="s">
        <v>35</v>
      </c>
      <c r="E8" s="3" t="s">
        <v>60</v>
      </c>
      <c r="F8" s="3" t="s">
        <v>9</v>
      </c>
      <c r="G8" s="3" t="s">
        <v>85</v>
      </c>
      <c r="H8" s="4">
        <v>750</v>
      </c>
      <c r="I8" s="5">
        <v>750</v>
      </c>
      <c r="J8" s="5">
        <f>I8-H8</f>
        <v>0</v>
      </c>
    </row>
    <row r="9" spans="1:10" ht="24" x14ac:dyDescent="0.2">
      <c r="A9" s="31"/>
      <c r="B9" s="3" t="s">
        <v>74</v>
      </c>
      <c r="C9" s="3" t="s">
        <v>11</v>
      </c>
      <c r="D9" s="3" t="s">
        <v>35</v>
      </c>
      <c r="E9" s="3" t="s">
        <v>60</v>
      </c>
      <c r="F9" s="3" t="s">
        <v>9</v>
      </c>
      <c r="G9" s="3" t="s">
        <v>84</v>
      </c>
      <c r="H9" s="4">
        <v>750</v>
      </c>
      <c r="I9" s="5">
        <v>750</v>
      </c>
      <c r="J9" s="5">
        <f t="shared" ref="J9:J22" si="1">I9-H9</f>
        <v>0</v>
      </c>
    </row>
    <row r="10" spans="1:10" ht="24" x14ac:dyDescent="0.2">
      <c r="A10" s="31"/>
      <c r="B10" s="3" t="s">
        <v>74</v>
      </c>
      <c r="C10" s="3" t="s">
        <v>11</v>
      </c>
      <c r="D10" s="3" t="s">
        <v>35</v>
      </c>
      <c r="E10" s="3" t="s">
        <v>36</v>
      </c>
      <c r="F10" s="3" t="s">
        <v>9</v>
      </c>
      <c r="G10" s="3" t="s">
        <v>36</v>
      </c>
      <c r="H10" s="4">
        <v>500</v>
      </c>
      <c r="I10" s="5">
        <v>500</v>
      </c>
      <c r="J10" s="5">
        <f t="shared" si="1"/>
        <v>0</v>
      </c>
    </row>
    <row r="11" spans="1:10" ht="24" x14ac:dyDescent="0.2">
      <c r="A11" s="31"/>
      <c r="B11" s="3" t="s">
        <v>74</v>
      </c>
      <c r="C11" s="3" t="s">
        <v>11</v>
      </c>
      <c r="D11" s="3" t="s">
        <v>35</v>
      </c>
      <c r="E11" s="3" t="s">
        <v>58</v>
      </c>
      <c r="F11" s="3" t="s">
        <v>9</v>
      </c>
      <c r="G11" s="3" t="s">
        <v>58</v>
      </c>
      <c r="H11" s="4">
        <v>500</v>
      </c>
      <c r="I11" s="5">
        <v>500</v>
      </c>
      <c r="J11" s="5">
        <f t="shared" si="1"/>
        <v>0</v>
      </c>
    </row>
    <row r="12" spans="1:10" x14ac:dyDescent="0.2">
      <c r="A12" s="31"/>
      <c r="B12" s="25" t="s">
        <v>33</v>
      </c>
      <c r="C12" s="26"/>
      <c r="D12" s="26"/>
      <c r="E12" s="26"/>
      <c r="F12" s="26"/>
      <c r="G12" s="27"/>
      <c r="H12" s="7">
        <v>2500</v>
      </c>
      <c r="I12" s="8">
        <f>SUM(I8:I11)</f>
        <v>2500</v>
      </c>
      <c r="J12" s="8">
        <f>SUM(J8:J11)</f>
        <v>0</v>
      </c>
    </row>
    <row r="13" spans="1:10" ht="24" x14ac:dyDescent="0.2">
      <c r="A13" s="31"/>
      <c r="B13" s="3" t="s">
        <v>74</v>
      </c>
      <c r="C13" s="3" t="s">
        <v>11</v>
      </c>
      <c r="D13" s="3" t="s">
        <v>73</v>
      </c>
      <c r="E13" s="3" t="s">
        <v>83</v>
      </c>
      <c r="F13" s="3" t="s">
        <v>9</v>
      </c>
      <c r="G13" s="3" t="s">
        <v>83</v>
      </c>
      <c r="H13" s="4">
        <v>12000</v>
      </c>
      <c r="I13" s="5">
        <v>12000</v>
      </c>
      <c r="J13" s="5">
        <f t="shared" si="1"/>
        <v>0</v>
      </c>
    </row>
    <row r="14" spans="1:10" ht="24" x14ac:dyDescent="0.2">
      <c r="A14" s="31"/>
      <c r="B14" s="3" t="s">
        <v>74</v>
      </c>
      <c r="C14" s="3" t="s">
        <v>11</v>
      </c>
      <c r="D14" s="3" t="s">
        <v>73</v>
      </c>
      <c r="E14" s="3" t="s">
        <v>82</v>
      </c>
      <c r="F14" s="3" t="s">
        <v>9</v>
      </c>
      <c r="G14" s="3" t="s">
        <v>82</v>
      </c>
      <c r="H14" s="4">
        <v>95000</v>
      </c>
      <c r="I14" s="5">
        <v>110000</v>
      </c>
      <c r="J14" s="5">
        <f t="shared" si="1"/>
        <v>15000</v>
      </c>
    </row>
    <row r="15" spans="1:10" ht="24" x14ac:dyDescent="0.2">
      <c r="A15" s="31"/>
      <c r="B15" s="3" t="s">
        <v>74</v>
      </c>
      <c r="C15" s="3" t="s">
        <v>11</v>
      </c>
      <c r="D15" s="3" t="s">
        <v>73</v>
      </c>
      <c r="E15" s="3" t="s">
        <v>81</v>
      </c>
      <c r="F15" s="3" t="s">
        <v>9</v>
      </c>
      <c r="G15" s="3" t="s">
        <v>81</v>
      </c>
      <c r="H15" s="4">
        <v>30000</v>
      </c>
      <c r="I15" s="4">
        <v>30000</v>
      </c>
      <c r="J15" s="5">
        <f t="shared" si="1"/>
        <v>0</v>
      </c>
    </row>
    <row r="16" spans="1:10" ht="24" x14ac:dyDescent="0.2">
      <c r="A16" s="31"/>
      <c r="B16" s="3" t="s">
        <v>74</v>
      </c>
      <c r="C16" s="3" t="s">
        <v>11</v>
      </c>
      <c r="D16" s="3" t="s">
        <v>73</v>
      </c>
      <c r="E16" s="3" t="s">
        <v>80</v>
      </c>
      <c r="F16" s="3" t="s">
        <v>9</v>
      </c>
      <c r="G16" s="3" t="s">
        <v>80</v>
      </c>
      <c r="H16" s="4">
        <v>1400</v>
      </c>
      <c r="I16" s="4">
        <v>1400</v>
      </c>
      <c r="J16" s="5">
        <f t="shared" si="1"/>
        <v>0</v>
      </c>
    </row>
    <row r="17" spans="1:10" ht="24" x14ac:dyDescent="0.2">
      <c r="A17" s="31"/>
      <c r="B17" s="3" t="s">
        <v>74</v>
      </c>
      <c r="C17" s="3" t="s">
        <v>11</v>
      </c>
      <c r="D17" s="3" t="s">
        <v>73</v>
      </c>
      <c r="E17" s="3" t="s">
        <v>79</v>
      </c>
      <c r="F17" s="3" t="s">
        <v>9</v>
      </c>
      <c r="G17" s="3" t="s">
        <v>79</v>
      </c>
      <c r="H17" s="4">
        <v>1000</v>
      </c>
      <c r="I17" s="4">
        <v>1000</v>
      </c>
      <c r="J17" s="5">
        <f t="shared" si="1"/>
        <v>0</v>
      </c>
    </row>
    <row r="18" spans="1:10" ht="24" x14ac:dyDescent="0.2">
      <c r="A18" s="31"/>
      <c r="B18" s="3" t="s">
        <v>74</v>
      </c>
      <c r="C18" s="3" t="s">
        <v>11</v>
      </c>
      <c r="D18" s="3" t="s">
        <v>73</v>
      </c>
      <c r="E18" s="3" t="s">
        <v>78</v>
      </c>
      <c r="F18" s="3" t="s">
        <v>9</v>
      </c>
      <c r="G18" s="3" t="s">
        <v>78</v>
      </c>
      <c r="H18" s="4">
        <v>500</v>
      </c>
      <c r="I18" s="4">
        <v>500</v>
      </c>
      <c r="J18" s="5">
        <f t="shared" si="1"/>
        <v>0</v>
      </c>
    </row>
    <row r="19" spans="1:10" ht="24" x14ac:dyDescent="0.2">
      <c r="A19" s="31"/>
      <c r="B19" s="3" t="s">
        <v>74</v>
      </c>
      <c r="C19" s="3" t="s">
        <v>11</v>
      </c>
      <c r="D19" s="3" t="s">
        <v>73</v>
      </c>
      <c r="E19" s="3" t="s">
        <v>77</v>
      </c>
      <c r="F19" s="3" t="s">
        <v>9</v>
      </c>
      <c r="G19" s="3" t="s">
        <v>77</v>
      </c>
      <c r="H19" s="4">
        <v>2200</v>
      </c>
      <c r="I19" s="4">
        <v>2200</v>
      </c>
      <c r="J19" s="5">
        <f t="shared" si="1"/>
        <v>0</v>
      </c>
    </row>
    <row r="20" spans="1:10" ht="24" x14ac:dyDescent="0.2">
      <c r="A20" s="31"/>
      <c r="B20" s="3" t="s">
        <v>74</v>
      </c>
      <c r="C20" s="3" t="s">
        <v>11</v>
      </c>
      <c r="D20" s="3" t="s">
        <v>73</v>
      </c>
      <c r="E20" s="3" t="s">
        <v>76</v>
      </c>
      <c r="F20" s="3" t="s">
        <v>9</v>
      </c>
      <c r="G20" s="3" t="s">
        <v>76</v>
      </c>
      <c r="H20" s="4">
        <v>5500</v>
      </c>
      <c r="I20" s="4">
        <v>5500</v>
      </c>
      <c r="J20" s="5">
        <f t="shared" si="1"/>
        <v>0</v>
      </c>
    </row>
    <row r="21" spans="1:10" ht="24" x14ac:dyDescent="0.2">
      <c r="A21" s="31"/>
      <c r="B21" s="3" t="s">
        <v>74</v>
      </c>
      <c r="C21" s="3" t="s">
        <v>11</v>
      </c>
      <c r="D21" s="3" t="s">
        <v>73</v>
      </c>
      <c r="E21" s="3" t="s">
        <v>75</v>
      </c>
      <c r="F21" s="3" t="s">
        <v>9</v>
      </c>
      <c r="G21" s="3" t="s">
        <v>75</v>
      </c>
      <c r="H21" s="4">
        <v>17000</v>
      </c>
      <c r="I21" s="4">
        <v>25000</v>
      </c>
      <c r="J21" s="5">
        <f t="shared" si="1"/>
        <v>8000</v>
      </c>
    </row>
    <row r="22" spans="1:10" ht="24" x14ac:dyDescent="0.2">
      <c r="A22" s="32"/>
      <c r="B22" s="3" t="s">
        <v>74</v>
      </c>
      <c r="C22" s="3" t="s">
        <v>11</v>
      </c>
      <c r="D22" s="3" t="s">
        <v>73</v>
      </c>
      <c r="E22" s="3" t="s">
        <v>72</v>
      </c>
      <c r="F22" s="3" t="s">
        <v>9</v>
      </c>
      <c r="G22" s="3" t="s">
        <v>72</v>
      </c>
      <c r="H22" s="4">
        <v>700</v>
      </c>
      <c r="I22" s="4">
        <v>700</v>
      </c>
      <c r="J22" s="5">
        <f t="shared" si="1"/>
        <v>0</v>
      </c>
    </row>
    <row r="23" spans="1:10" ht="15" customHeight="1" x14ac:dyDescent="0.2">
      <c r="A23" s="11" t="s">
        <v>9</v>
      </c>
      <c r="B23" s="25" t="s">
        <v>71</v>
      </c>
      <c r="C23" s="26"/>
      <c r="D23" s="26"/>
      <c r="E23" s="26"/>
      <c r="F23" s="26"/>
      <c r="G23" s="27"/>
      <c r="H23" s="7">
        <v>165300</v>
      </c>
      <c r="I23" s="8">
        <f>SUM(I13:I22)</f>
        <v>188300</v>
      </c>
      <c r="J23" s="8">
        <f>SUM(J13:J22)</f>
        <v>23000</v>
      </c>
    </row>
    <row r="24" spans="1:10" x14ac:dyDescent="0.2">
      <c r="B24" s="33" t="s">
        <v>17</v>
      </c>
      <c r="C24" s="26"/>
      <c r="D24" s="26"/>
      <c r="E24" s="26"/>
      <c r="F24" s="26"/>
      <c r="G24" s="27"/>
      <c r="H24" s="9">
        <v>167800</v>
      </c>
      <c r="I24" s="10">
        <f>I12+I23+I6</f>
        <v>232800</v>
      </c>
      <c r="J24" s="10">
        <f>J12+J23+J6</f>
        <v>65000</v>
      </c>
    </row>
    <row r="25" spans="1:10" x14ac:dyDescent="0.2">
      <c r="B25" s="12" t="s">
        <v>9</v>
      </c>
      <c r="C25" s="14"/>
      <c r="D25" s="14"/>
      <c r="E25" s="14"/>
      <c r="F25" s="14"/>
      <c r="G25" s="2" t="s">
        <v>87</v>
      </c>
      <c r="H25" s="2">
        <v>2022</v>
      </c>
      <c r="I25" s="2">
        <v>2023</v>
      </c>
      <c r="J25" s="2" t="s">
        <v>86</v>
      </c>
    </row>
    <row r="26" spans="1:10" ht="24" x14ac:dyDescent="0.2">
      <c r="B26" s="17" t="s">
        <v>70</v>
      </c>
      <c r="C26" s="6"/>
      <c r="D26" s="6"/>
      <c r="E26" s="6"/>
      <c r="F26" s="6"/>
      <c r="G26" s="15">
        <v>374907.89</v>
      </c>
      <c r="H26" s="16">
        <v>167800</v>
      </c>
      <c r="I26" s="15">
        <f>I24</f>
        <v>232800</v>
      </c>
      <c r="J26" s="15">
        <f>J24</f>
        <v>65000</v>
      </c>
    </row>
  </sheetData>
  <mergeCells count="6">
    <mergeCell ref="B6:G6"/>
    <mergeCell ref="A1:I1"/>
    <mergeCell ref="A4:A22"/>
    <mergeCell ref="B12:G12"/>
    <mergeCell ref="B24:G24"/>
    <mergeCell ref="B23:G23"/>
  </mergeCells>
  <pageMargins left="0.25" right="0.25" top="1" bottom="1.69792007874016" header="1" footer="1"/>
  <pageSetup scale="80" orientation="landscape" horizontalDpi="300" verticalDpi="300"/>
  <headerFooter alignWithMargins="0">
    <oddFooter>&amp;L&amp;"Arial"&amp;8Indiana Gateway Report
gateway.ifionline.org &amp;C&amp;"Arial,Regular"&amp;8 11/30/2022 4:52:07 PM &amp;R&amp;"Arial"&amp;8Page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0101 General</vt:lpstr>
      <vt:lpstr>1111 Fire</vt:lpstr>
      <vt:lpstr>0061 Rainy Day</vt:lpstr>
      <vt:lpstr>0840 Twp Asst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Reliving History Magazine</cp:lastModifiedBy>
  <dcterms:created xsi:type="dcterms:W3CDTF">2022-12-07T14:29:01Z</dcterms:created>
  <dcterms:modified xsi:type="dcterms:W3CDTF">2022-12-29T19:05:18Z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